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'Sheet1'!$C$1,'Sheet1'!$C$2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</definedName>
    <definedName name="solver_lhs2" localSheetId="0" hidden="1">'Sheet1'!$C$1</definedName>
    <definedName name="solver_lhs3" localSheetId="0" hidden="1">'Sheet1'!$C$2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'Sheet1'!$E$1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0.9999</definedName>
    <definedName name="solver_rhs2" localSheetId="0" hidden="1">0.0001</definedName>
    <definedName name="solver_rhs3" localSheetId="0" hidden="1">0.0001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<sst xmlns="http://schemas.openxmlformats.org/spreadsheetml/2006/main" count="10" uniqueCount="9">
  <si>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rho </t>
  </si>
  <si>
    <t>PD</t>
  </si>
  <si>
    <t>Rate</t>
  </si>
  <si>
    <t>Default</t>
  </si>
  <si>
    <t>Rate (%)</t>
  </si>
  <si>
    <t>Likelihood</t>
  </si>
  <si>
    <t>Default Rate</t>
  </si>
  <si>
    <t>Probability</t>
  </si>
  <si>
    <t>99.9% worst case default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</si>
</sst>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409]dddd\,\ mmmm\ d\,\ yyyy"/>
    <numFmt numFmtId="174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857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Sheet1!$G$5:$G$59</c:f>
              <c:numCache/>
            </c:numRef>
          </c:xVal>
          <c:yVal>
            <c:numRef>
              <c:f>Sheet1!$H$5:$H$59</c:f>
              <c:numCache/>
            </c:numRef>
          </c:yVal>
          <c:smooth val="1"/>
        </c:ser>
        <c:axId val="24881816"/>
        <c:axId val="22609753"/>
      </c:scatterChart>
      <c:val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Default rate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9753"/>
        <c:crosses val="autoZero"/>
        <c:crossBetween val="midCat"/>
        <c:dispUnits/>
      </c:valAx>
      <c:valAx>
        <c:axId val="22609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818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0</xdr:rowOff>
    </xdr:from>
    <xdr:to>
      <xdr:col>17</xdr:col>
      <xdr:colOff>542925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5722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29</xdr:row>
      <xdr:rowOff>95250</xdr:rowOff>
    </xdr:from>
    <xdr:to>
      <xdr:col>22</xdr:col>
      <xdr:colOff>209550</xdr:colOff>
      <xdr:row>38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353550" y="5619750"/>
          <a:ext cx="45053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uses the data in Table 9.6 inconjunction with the procedure in 9.6.2 to calculate the best fit rho and PD using Solver.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0">
      <selection activeCell="B49" sqref="B49"/>
    </sheetView>
  </sheetViews>
  <sheetFormatPr defaultColWidth="9.140625" defaultRowHeight="15"/>
  <cols>
    <col min="2" max="2" width="9.140625" style="3" customWidth="1"/>
    <col min="7" max="7" width="12.7109375" style="0" customWidth="1"/>
  </cols>
  <sheetData>
    <row r="1" spans="2:5" ht="15">
      <c r="B1" s="3" t="s">
        <v>0</v>
      </c>
      <c r="C1">
        <v>0.06333705281180595</v>
      </c>
      <c r="E1">
        <f>SUM(D7:D46)</f>
        <v>59.17176033483585</v>
      </c>
    </row>
    <row r="2" spans="2:3" ht="15">
      <c r="B2" s="3" t="s">
        <v>1</v>
      </c>
      <c r="C2">
        <v>0.014811650296005112</v>
      </c>
    </row>
    <row r="4" spans="7:8" ht="15">
      <c r="G4" t="s">
        <v>6</v>
      </c>
      <c r="H4" t="s">
        <v>7</v>
      </c>
    </row>
    <row r="5" spans="2:8" ht="15">
      <c r="B5" s="4" t="s">
        <v>3</v>
      </c>
      <c r="C5" s="1" t="s">
        <v>3</v>
      </c>
      <c r="D5" s="1" t="s">
        <v>5</v>
      </c>
      <c r="G5" s="2">
        <v>0</v>
      </c>
      <c r="H5" s="2">
        <v>0</v>
      </c>
    </row>
    <row r="6" spans="2:8" ht="15">
      <c r="B6" s="4" t="s">
        <v>4</v>
      </c>
      <c r="C6" s="1" t="s">
        <v>2</v>
      </c>
      <c r="D6" s="1"/>
      <c r="G6">
        <v>0.001</v>
      </c>
      <c r="H6">
        <f>SQRT((1-$C$1)/$C$1)*EXP(0.5*((NORMSINV(G6))^2-((SQRT(1-$C$1)*NORMSINV(G6)-NORMSINV($C$2))/SQRT($C$1))^2))</f>
        <v>2.385475996532338</v>
      </c>
    </row>
    <row r="7" spans="1:8" ht="15">
      <c r="A7">
        <v>1981</v>
      </c>
      <c r="B7" s="3">
        <v>0.15</v>
      </c>
      <c r="C7">
        <f>B7/100</f>
        <v>0.0015</v>
      </c>
      <c r="D7">
        <f>LOG(SQRT((1-$C$1)/$C$1)*EXP(0.5*((NORMSINV(C7))^2-((SQRT(1-$C$1)*NORMSINV(C7)-NORMSINV($C$2))/SQRT($C$1))^2)))</f>
        <v>0.8313121115517147</v>
      </c>
      <c r="G7">
        <f>G6+0.001</f>
        <v>0.002</v>
      </c>
      <c r="H7">
        <f aca="true" t="shared" si="0" ref="H7:H59">SQRT((1-$C$1)/$C$1)*EXP(0.5*((NORMSINV(G7))^2-((SQRT(1-$C$1)*NORMSINV(G7)-NORMSINV($C$2))/SQRT($C$1))^2))</f>
        <v>12.771361150602862</v>
      </c>
    </row>
    <row r="8" spans="1:8" ht="15">
      <c r="A8">
        <f>A7+1</f>
        <v>1982</v>
      </c>
      <c r="B8" s="3">
        <v>1.22</v>
      </c>
      <c r="C8">
        <f aca="true" t="shared" si="1" ref="C8:C46">B8/100</f>
        <v>0.012199999999999999</v>
      </c>
      <c r="D8">
        <f aca="true" t="shared" si="2" ref="D8:D46">LOG(SQRT((1-$C$1)/$C$1)*EXP(0.5*((NORMSINV(C8))^2-((SQRT(1-$C$1)*NORMSINV(C8)-NORMSINV($C$2))/SQRT($C$1))^2)))</f>
        <v>1.6849889634320527</v>
      </c>
      <c r="G8">
        <f aca="true" t="shared" si="3" ref="G8:G59">G7+0.001</f>
        <v>0.003</v>
      </c>
      <c r="H8">
        <f t="shared" si="0"/>
        <v>26.33487793370109</v>
      </c>
    </row>
    <row r="9" spans="1:8" ht="15">
      <c r="A9">
        <f aca="true" t="shared" si="4" ref="A9:A46">A8+1</f>
        <v>1983</v>
      </c>
      <c r="B9" s="3">
        <v>0.77</v>
      </c>
      <c r="C9">
        <f t="shared" si="1"/>
        <v>0.0077</v>
      </c>
      <c r="D9">
        <f t="shared" si="2"/>
        <v>1.7608413007558585</v>
      </c>
      <c r="G9">
        <f t="shared" si="3"/>
        <v>0.004</v>
      </c>
      <c r="H9">
        <f t="shared" si="0"/>
        <v>38.58877041462542</v>
      </c>
    </row>
    <row r="10" spans="1:8" ht="15">
      <c r="A10">
        <f t="shared" si="4"/>
        <v>1984</v>
      </c>
      <c r="B10" s="3">
        <v>0.93</v>
      </c>
      <c r="C10">
        <f t="shared" si="1"/>
        <v>0.009300000000000001</v>
      </c>
      <c r="D10">
        <f t="shared" si="2"/>
        <v>1.7515855790200685</v>
      </c>
      <c r="G10">
        <f t="shared" si="3"/>
        <v>0.005</v>
      </c>
      <c r="H10">
        <f t="shared" si="0"/>
        <v>47.79498354415022</v>
      </c>
    </row>
    <row r="11" spans="1:8" ht="15">
      <c r="A11">
        <f t="shared" si="4"/>
        <v>1985</v>
      </c>
      <c r="B11" s="3">
        <v>1.13</v>
      </c>
      <c r="C11">
        <f t="shared" si="1"/>
        <v>0.0113</v>
      </c>
      <c r="D11">
        <f t="shared" si="2"/>
        <v>1.7104751608083206</v>
      </c>
      <c r="G11">
        <f t="shared" si="3"/>
        <v>0.006</v>
      </c>
      <c r="H11">
        <f t="shared" si="0"/>
        <v>53.74274298315683</v>
      </c>
    </row>
    <row r="12" spans="1:8" ht="15">
      <c r="A12">
        <f t="shared" si="4"/>
        <v>1986</v>
      </c>
      <c r="B12" s="3">
        <v>1.74</v>
      </c>
      <c r="C12">
        <f t="shared" si="1"/>
        <v>0.0174</v>
      </c>
      <c r="D12">
        <f t="shared" si="2"/>
        <v>1.4922925172953494</v>
      </c>
      <c r="G12">
        <f t="shared" si="3"/>
        <v>0.007</v>
      </c>
      <c r="H12">
        <f t="shared" si="0"/>
        <v>56.85028313804099</v>
      </c>
    </row>
    <row r="13" spans="1:8" ht="15">
      <c r="A13">
        <f t="shared" si="4"/>
        <v>1987</v>
      </c>
      <c r="B13" s="3">
        <v>0.95</v>
      </c>
      <c r="C13">
        <f t="shared" si="1"/>
        <v>0.0095</v>
      </c>
      <c r="D13">
        <f t="shared" si="2"/>
        <v>1.7486954601151568</v>
      </c>
      <c r="G13">
        <f t="shared" si="3"/>
        <v>0.008</v>
      </c>
      <c r="H13">
        <f t="shared" si="0"/>
        <v>57.71595164801925</v>
      </c>
    </row>
    <row r="14" spans="1:8" ht="15">
      <c r="A14">
        <f t="shared" si="4"/>
        <v>1988</v>
      </c>
      <c r="B14" s="3">
        <v>1.39</v>
      </c>
      <c r="C14">
        <f t="shared" si="1"/>
        <v>0.0139</v>
      </c>
      <c r="D14">
        <f t="shared" si="2"/>
        <v>1.628854355522478</v>
      </c>
      <c r="G14">
        <f t="shared" si="3"/>
        <v>0.009000000000000001</v>
      </c>
      <c r="H14">
        <f t="shared" si="0"/>
        <v>56.92364701550702</v>
      </c>
    </row>
    <row r="15" spans="1:8" ht="15">
      <c r="A15">
        <f t="shared" si="4"/>
        <v>1989</v>
      </c>
      <c r="B15" s="3">
        <v>1.79</v>
      </c>
      <c r="C15">
        <f t="shared" si="1"/>
        <v>0.0179</v>
      </c>
      <c r="D15">
        <f t="shared" si="2"/>
        <v>1.471280381080835</v>
      </c>
      <c r="G15">
        <f t="shared" si="3"/>
        <v>0.010000000000000002</v>
      </c>
      <c r="H15">
        <f t="shared" si="0"/>
        <v>54.9717497312924</v>
      </c>
    </row>
    <row r="16" spans="1:8" ht="15">
      <c r="A16">
        <f t="shared" si="4"/>
        <v>1990</v>
      </c>
      <c r="B16" s="3">
        <v>2.74</v>
      </c>
      <c r="C16">
        <f t="shared" si="1"/>
        <v>0.0274</v>
      </c>
      <c r="D16">
        <f t="shared" si="2"/>
        <v>1.0425211085228252</v>
      </c>
      <c r="G16">
        <f t="shared" si="3"/>
        <v>0.011000000000000003</v>
      </c>
      <c r="H16">
        <f t="shared" si="0"/>
        <v>52.25758707301371</v>
      </c>
    </row>
    <row r="17" spans="1:8" ht="15">
      <c r="A17">
        <f t="shared" si="4"/>
        <v>1991</v>
      </c>
      <c r="B17" s="3">
        <v>3.26</v>
      </c>
      <c r="C17">
        <f t="shared" si="1"/>
        <v>0.0326</v>
      </c>
      <c r="D17">
        <f t="shared" si="2"/>
        <v>0.8002932674602465</v>
      </c>
      <c r="G17">
        <f t="shared" si="3"/>
        <v>0.012000000000000004</v>
      </c>
      <c r="H17">
        <f t="shared" si="0"/>
        <v>49.08467061211274</v>
      </c>
    </row>
    <row r="18" spans="1:8" ht="15">
      <c r="A18">
        <f t="shared" si="4"/>
        <v>1992</v>
      </c>
      <c r="B18" s="3">
        <v>1.5</v>
      </c>
      <c r="C18">
        <f t="shared" si="1"/>
        <v>0.015</v>
      </c>
      <c r="D18">
        <f t="shared" si="2"/>
        <v>1.5883655656677163</v>
      </c>
      <c r="G18">
        <f t="shared" si="3"/>
        <v>0.013000000000000005</v>
      </c>
      <c r="H18">
        <f t="shared" si="0"/>
        <v>45.677580568243066</v>
      </c>
    </row>
    <row r="19" spans="1:8" ht="15">
      <c r="A19">
        <f t="shared" si="4"/>
        <v>1993</v>
      </c>
      <c r="B19" s="3">
        <v>0.6</v>
      </c>
      <c r="C19">
        <f t="shared" si="1"/>
        <v>0.006</v>
      </c>
      <c r="D19">
        <f t="shared" si="2"/>
        <v>1.7303198286778707</v>
      </c>
      <c r="G19">
        <f t="shared" si="3"/>
        <v>0.014000000000000005</v>
      </c>
      <c r="H19">
        <f t="shared" si="0"/>
        <v>42.19787163404519</v>
      </c>
    </row>
    <row r="20" spans="1:8" ht="15">
      <c r="A20">
        <f t="shared" si="4"/>
        <v>1994</v>
      </c>
      <c r="B20" s="3">
        <v>0.63</v>
      </c>
      <c r="C20">
        <f t="shared" si="1"/>
        <v>0.0063</v>
      </c>
      <c r="D20">
        <f t="shared" si="2"/>
        <v>1.7399444102419461</v>
      </c>
      <c r="G20">
        <f t="shared" si="3"/>
        <v>0.015000000000000006</v>
      </c>
      <c r="H20">
        <f t="shared" si="0"/>
        <v>38.758375474884616</v>
      </c>
    </row>
    <row r="21" spans="1:8" ht="15">
      <c r="A21">
        <f t="shared" si="4"/>
        <v>1995</v>
      </c>
      <c r="B21" s="3">
        <v>1.05</v>
      </c>
      <c r="C21">
        <f t="shared" si="1"/>
        <v>0.0105</v>
      </c>
      <c r="D21">
        <f t="shared" si="2"/>
        <v>1.729884849654773</v>
      </c>
      <c r="G21">
        <f t="shared" si="3"/>
        <v>0.016000000000000007</v>
      </c>
      <c r="H21">
        <f t="shared" si="0"/>
        <v>35.435101570685305</v>
      </c>
    </row>
    <row r="22" spans="1:8" ht="15">
      <c r="A22">
        <f t="shared" si="4"/>
        <v>1996</v>
      </c>
      <c r="B22" s="3">
        <v>0.51</v>
      </c>
      <c r="C22">
        <f t="shared" si="1"/>
        <v>0.0051</v>
      </c>
      <c r="D22">
        <f t="shared" si="2"/>
        <v>1.6860315502867944</v>
      </c>
      <c r="G22">
        <f t="shared" si="3"/>
        <v>0.017000000000000008</v>
      </c>
      <c r="H22">
        <f t="shared" si="0"/>
        <v>32.27672672788024</v>
      </c>
    </row>
    <row r="23" spans="1:8" ht="15">
      <c r="A23">
        <f t="shared" si="4"/>
        <v>1997</v>
      </c>
      <c r="B23" s="3">
        <v>0.63</v>
      </c>
      <c r="C23">
        <f t="shared" si="1"/>
        <v>0.0063</v>
      </c>
      <c r="D23">
        <f t="shared" si="2"/>
        <v>1.7399444102419461</v>
      </c>
      <c r="G23">
        <f t="shared" si="3"/>
        <v>0.01800000000000001</v>
      </c>
      <c r="H23">
        <f t="shared" si="0"/>
        <v>29.311965127217878</v>
      </c>
    </row>
    <row r="24" spans="1:8" ht="15">
      <c r="A24">
        <f t="shared" si="4"/>
        <v>1998</v>
      </c>
      <c r="B24" s="3">
        <v>1.28</v>
      </c>
      <c r="C24">
        <f t="shared" si="1"/>
        <v>0.0128</v>
      </c>
      <c r="D24">
        <f t="shared" si="2"/>
        <v>1.6662295314051394</v>
      </c>
      <c r="G24">
        <f t="shared" si="3"/>
        <v>0.01900000000000001</v>
      </c>
      <c r="H24">
        <f t="shared" si="0"/>
        <v>26.555190869321564</v>
      </c>
    </row>
    <row r="25" spans="1:8" ht="15">
      <c r="A25">
        <f t="shared" si="4"/>
        <v>1999</v>
      </c>
      <c r="B25" s="3">
        <v>2.15</v>
      </c>
      <c r="C25">
        <f t="shared" si="1"/>
        <v>0.0215</v>
      </c>
      <c r="D25">
        <f t="shared" si="2"/>
        <v>1.3135439113103957</v>
      </c>
      <c r="G25">
        <f t="shared" si="3"/>
        <v>0.02000000000000001</v>
      </c>
      <c r="H25">
        <f t="shared" si="0"/>
        <v>24.01067077712866</v>
      </c>
    </row>
    <row r="26" spans="1:8" ht="15">
      <c r="A26">
        <f t="shared" si="4"/>
        <v>2000</v>
      </c>
      <c r="B26" s="3">
        <v>2.48</v>
      </c>
      <c r="C26">
        <f t="shared" si="1"/>
        <v>0.0248</v>
      </c>
      <c r="D26">
        <f t="shared" si="2"/>
        <v>1.162984907816106</v>
      </c>
      <c r="G26">
        <f t="shared" si="3"/>
        <v>0.02100000000000001</v>
      </c>
      <c r="H26">
        <f t="shared" si="0"/>
        <v>21.675716467531416</v>
      </c>
    </row>
    <row r="27" spans="1:11" ht="15">
      <c r="A27">
        <f t="shared" si="4"/>
        <v>2001</v>
      </c>
      <c r="B27" s="3">
        <v>3.79</v>
      </c>
      <c r="C27">
        <f t="shared" si="1"/>
        <v>0.0379</v>
      </c>
      <c r="D27">
        <f t="shared" si="2"/>
        <v>0.554646184476792</v>
      </c>
      <c r="G27">
        <f t="shared" si="3"/>
        <v>0.022000000000000013</v>
      </c>
      <c r="H27">
        <f t="shared" si="0"/>
        <v>19.54300846697291</v>
      </c>
      <c r="K27" t="s">
        <v>8</v>
      </c>
    </row>
    <row r="28" spans="1:8" ht="15">
      <c r="A28">
        <f t="shared" si="4"/>
        <v>2002</v>
      </c>
      <c r="B28" s="3">
        <v>3.6</v>
      </c>
      <c r="C28">
        <f t="shared" si="1"/>
        <v>0.036000000000000004</v>
      </c>
      <c r="D28">
        <f t="shared" si="2"/>
        <v>0.6424199439711143</v>
      </c>
      <c r="G28">
        <f t="shared" si="3"/>
        <v>0.023000000000000013</v>
      </c>
      <c r="H28">
        <f t="shared" si="0"/>
        <v>17.60229274828096</v>
      </c>
    </row>
    <row r="29" spans="1:11" ht="15">
      <c r="A29">
        <f t="shared" si="4"/>
        <v>2003</v>
      </c>
      <c r="B29" s="3">
        <v>1.93</v>
      </c>
      <c r="C29">
        <f t="shared" si="1"/>
        <v>0.019299999999999998</v>
      </c>
      <c r="D29">
        <f t="shared" si="2"/>
        <v>1.4111069956454014</v>
      </c>
      <c r="G29">
        <f t="shared" si="3"/>
        <v>0.024000000000000014</v>
      </c>
      <c r="H29">
        <f t="shared" si="0"/>
        <v>15.84160544202747</v>
      </c>
      <c r="K29">
        <f>NORMSDIST((NORMSINV($C$2)+SQRT($C$1)*NORMSINV(0.999))/(SQRT(1-$C$1)))</f>
        <v>0.07439070135933129</v>
      </c>
    </row>
    <row r="30" spans="1:8" ht="15">
      <c r="A30">
        <f t="shared" si="4"/>
        <v>2004</v>
      </c>
      <c r="B30" s="3">
        <v>0.78</v>
      </c>
      <c r="C30">
        <f t="shared" si="1"/>
        <v>0.0078000000000000005</v>
      </c>
      <c r="D30">
        <f t="shared" si="2"/>
        <v>1.7611241229929697</v>
      </c>
      <c r="G30">
        <f t="shared" si="3"/>
        <v>0.025000000000000015</v>
      </c>
      <c r="H30">
        <f t="shared" si="0"/>
        <v>14.248145228496679</v>
      </c>
    </row>
    <row r="31" spans="1:8" ht="15">
      <c r="A31">
        <f t="shared" si="4"/>
        <v>2005</v>
      </c>
      <c r="B31" s="3">
        <v>0.6</v>
      </c>
      <c r="C31">
        <f t="shared" si="1"/>
        <v>0.006</v>
      </c>
      <c r="D31">
        <f t="shared" si="2"/>
        <v>1.7303198286778707</v>
      </c>
      <c r="G31">
        <f t="shared" si="3"/>
        <v>0.026000000000000016</v>
      </c>
      <c r="H31">
        <f t="shared" si="0"/>
        <v>12.80888428281228</v>
      </c>
    </row>
    <row r="32" spans="1:8" ht="15">
      <c r="A32">
        <f t="shared" si="4"/>
        <v>2006</v>
      </c>
      <c r="B32" s="3">
        <v>0.48</v>
      </c>
      <c r="C32">
        <f t="shared" si="1"/>
        <v>0.0048</v>
      </c>
      <c r="D32">
        <f t="shared" si="2"/>
        <v>1.664837542354004</v>
      </c>
      <c r="G32">
        <f t="shared" si="3"/>
        <v>0.027000000000000017</v>
      </c>
      <c r="H32">
        <f t="shared" si="0"/>
        <v>11.510986420149264</v>
      </c>
    </row>
    <row r="33" spans="1:8" ht="15">
      <c r="A33">
        <f t="shared" si="4"/>
        <v>2007</v>
      </c>
      <c r="B33" s="3">
        <v>0.37</v>
      </c>
      <c r="C33">
        <f t="shared" si="1"/>
        <v>0.0037</v>
      </c>
      <c r="D33">
        <f t="shared" si="2"/>
        <v>1.5464664733474431</v>
      </c>
      <c r="G33">
        <f t="shared" si="3"/>
        <v>0.028000000000000018</v>
      </c>
      <c r="H33">
        <f t="shared" si="0"/>
        <v>10.342084034334238</v>
      </c>
    </row>
    <row r="34" spans="1:8" ht="15">
      <c r="A34">
        <f t="shared" si="4"/>
        <v>2008</v>
      </c>
      <c r="B34" s="3">
        <v>1.8</v>
      </c>
      <c r="C34">
        <f t="shared" si="1"/>
        <v>0.018000000000000002</v>
      </c>
      <c r="D34">
        <f t="shared" si="2"/>
        <v>1.4670449353029225</v>
      </c>
      <c r="G34">
        <f t="shared" si="3"/>
        <v>0.02900000000000002</v>
      </c>
      <c r="H34">
        <f t="shared" si="0"/>
        <v>9.290452440559928</v>
      </c>
    </row>
    <row r="35" spans="1:8" ht="15">
      <c r="A35">
        <f t="shared" si="4"/>
        <v>2009</v>
      </c>
      <c r="B35" s="3">
        <v>4.19</v>
      </c>
      <c r="C35">
        <f t="shared" si="1"/>
        <v>0.04190000000000001</v>
      </c>
      <c r="D35">
        <f t="shared" si="2"/>
        <v>0.3712283254572172</v>
      </c>
      <c r="G35">
        <f t="shared" si="3"/>
        <v>0.03000000000000002</v>
      </c>
      <c r="H35">
        <f t="shared" si="0"/>
        <v>8.345110404189878</v>
      </c>
    </row>
    <row r="36" spans="1:8" ht="15">
      <c r="A36">
        <f t="shared" si="4"/>
        <v>2010</v>
      </c>
      <c r="B36" s="3">
        <v>1.21</v>
      </c>
      <c r="C36">
        <f t="shared" si="1"/>
        <v>0.0121</v>
      </c>
      <c r="D36">
        <f t="shared" si="2"/>
        <v>1.6879870064137705</v>
      </c>
      <c r="G36">
        <f t="shared" si="3"/>
        <v>0.03100000000000002</v>
      </c>
      <c r="H36">
        <f t="shared" si="0"/>
        <v>7.495868226706356</v>
      </c>
    </row>
    <row r="37" spans="1:8" ht="15">
      <c r="A37">
        <f t="shared" si="4"/>
        <v>2011</v>
      </c>
      <c r="B37" s="3">
        <v>0.8</v>
      </c>
      <c r="C37">
        <f t="shared" si="1"/>
        <v>0.008</v>
      </c>
      <c r="D37">
        <f t="shared" si="2"/>
        <v>1.7612958609074887</v>
      </c>
      <c r="G37">
        <f t="shared" si="3"/>
        <v>0.03200000000000002</v>
      </c>
      <c r="H37">
        <f t="shared" si="0"/>
        <v>6.733339189495025</v>
      </c>
    </row>
    <row r="38" spans="1:8" ht="15">
      <c r="A38">
        <f t="shared" si="4"/>
        <v>2012</v>
      </c>
      <c r="B38" s="3">
        <v>1.14</v>
      </c>
      <c r="C38">
        <f t="shared" si="1"/>
        <v>0.011399999999999999</v>
      </c>
      <c r="D38">
        <f t="shared" si="2"/>
        <v>1.7078196213249197</v>
      </c>
      <c r="G38">
        <f t="shared" si="3"/>
        <v>0.03300000000000002</v>
      </c>
      <c r="H38">
        <f t="shared" si="0"/>
        <v>6.048925980170064</v>
      </c>
    </row>
    <row r="39" spans="1:8" ht="15">
      <c r="A39">
        <f t="shared" si="4"/>
        <v>2013</v>
      </c>
      <c r="B39" s="3">
        <v>1.06</v>
      </c>
      <c r="C39">
        <f t="shared" si="1"/>
        <v>0.0106</v>
      </c>
      <c r="D39">
        <f t="shared" si="2"/>
        <v>1.7276498738841888</v>
      </c>
      <c r="G39">
        <f t="shared" si="3"/>
        <v>0.03400000000000002</v>
      </c>
      <c r="H39">
        <f t="shared" si="0"/>
        <v>5.434790602932922</v>
      </c>
    </row>
    <row r="40" spans="1:8" ht="15">
      <c r="A40">
        <f t="shared" si="4"/>
        <v>2014</v>
      </c>
      <c r="B40" s="3">
        <v>0.69</v>
      </c>
      <c r="C40">
        <f t="shared" si="1"/>
        <v>0.0069</v>
      </c>
      <c r="D40">
        <f t="shared" si="2"/>
        <v>1.7532041398477682</v>
      </c>
      <c r="G40">
        <f t="shared" si="3"/>
        <v>0.035000000000000024</v>
      </c>
      <c r="H40">
        <f t="shared" si="0"/>
        <v>4.883813944200545</v>
      </c>
    </row>
    <row r="41" spans="1:8" ht="15">
      <c r="A41">
        <f t="shared" si="4"/>
        <v>2015</v>
      </c>
      <c r="B41" s="3">
        <v>1.36</v>
      </c>
      <c r="C41">
        <f t="shared" si="1"/>
        <v>0.013600000000000001</v>
      </c>
      <c r="D41">
        <f t="shared" si="2"/>
        <v>1.6393899292262366</v>
      </c>
      <c r="G41">
        <f t="shared" si="3"/>
        <v>0.036000000000000025</v>
      </c>
      <c r="H41">
        <f t="shared" si="0"/>
        <v>4.389549430639005</v>
      </c>
    </row>
    <row r="42" spans="1:8" ht="15">
      <c r="A42">
        <f t="shared" si="4"/>
        <v>2016</v>
      </c>
      <c r="B42" s="3">
        <v>2.09</v>
      </c>
      <c r="C42">
        <f t="shared" si="1"/>
        <v>0.0209</v>
      </c>
      <c r="D42">
        <f t="shared" si="2"/>
        <v>1.340443367333891</v>
      </c>
      <c r="G42">
        <f t="shared" si="3"/>
        <v>0.037000000000000026</v>
      </c>
      <c r="H42">
        <f t="shared" si="0"/>
        <v>3.9461739301904473</v>
      </c>
    </row>
    <row r="43" spans="1:8" ht="15">
      <c r="A43">
        <f t="shared" si="4"/>
        <v>2017</v>
      </c>
      <c r="B43" s="3">
        <v>1.21</v>
      </c>
      <c r="C43">
        <f t="shared" si="1"/>
        <v>0.0121</v>
      </c>
      <c r="D43">
        <f t="shared" si="2"/>
        <v>1.6879870064137705</v>
      </c>
      <c r="G43">
        <f t="shared" si="3"/>
        <v>0.03800000000000003</v>
      </c>
      <c r="H43">
        <f t="shared" si="0"/>
        <v>3.5484380956683887</v>
      </c>
    </row>
    <row r="44" spans="1:8" ht="15">
      <c r="A44">
        <f t="shared" si="4"/>
        <v>2018</v>
      </c>
      <c r="B44" s="3">
        <v>1.03</v>
      </c>
      <c r="C44">
        <f t="shared" si="1"/>
        <v>0.0103</v>
      </c>
      <c r="D44">
        <f t="shared" si="2"/>
        <v>1.7341758055564989</v>
      </c>
      <c r="G44">
        <f t="shared" si="3"/>
        <v>0.03900000000000003</v>
      </c>
      <c r="H44">
        <f t="shared" si="0"/>
        <v>3.1916176507127667</v>
      </c>
    </row>
    <row r="45" spans="1:8" ht="15">
      <c r="A45">
        <f t="shared" si="4"/>
        <v>2019</v>
      </c>
      <c r="B45" s="3">
        <v>1.3</v>
      </c>
      <c r="C45">
        <f t="shared" si="1"/>
        <v>0.013000000000000001</v>
      </c>
      <c r="D45">
        <f t="shared" si="2"/>
        <v>1.6597030923111593</v>
      </c>
      <c r="G45">
        <f t="shared" si="3"/>
        <v>0.04000000000000003</v>
      </c>
      <c r="H45">
        <f t="shared" si="0"/>
        <v>2.871466605929077</v>
      </c>
    </row>
    <row r="46" spans="1:8" ht="15">
      <c r="A46">
        <f t="shared" si="4"/>
        <v>2020</v>
      </c>
      <c r="B46" s="3">
        <v>2.74</v>
      </c>
      <c r="C46">
        <f t="shared" si="1"/>
        <v>0.0274</v>
      </c>
      <c r="D46">
        <f t="shared" si="2"/>
        <v>1.0425211085228252</v>
      </c>
      <c r="G46">
        <f t="shared" si="3"/>
        <v>0.04100000000000003</v>
      </c>
      <c r="H46">
        <f t="shared" si="0"/>
        <v>2.584173021237234</v>
      </c>
    </row>
    <row r="47" spans="1:8" ht="15">
      <c r="A47">
        <f>A46+1</f>
        <v>2021</v>
      </c>
      <c r="B47"/>
      <c r="G47">
        <f t="shared" si="3"/>
        <v>0.04200000000000003</v>
      </c>
      <c r="H47">
        <f t="shared" si="0"/>
        <v>2.326317663031222</v>
      </c>
    </row>
    <row r="48" spans="2:8" ht="15">
      <c r="B48"/>
      <c r="G48">
        <f t="shared" si="3"/>
        <v>0.04300000000000003</v>
      </c>
      <c r="H48">
        <f t="shared" si="0"/>
        <v>2.094835714834242</v>
      </c>
    </row>
    <row r="49" spans="2:8" ht="15">
      <c r="B49" s="3">
        <f>AVERAGE(B7:B46)</f>
        <v>1.4767499999999998</v>
      </c>
      <c r="G49">
        <f t="shared" si="3"/>
        <v>0.04400000000000003</v>
      </c>
      <c r="H49">
        <f t="shared" si="0"/>
        <v>1.886981567569416</v>
      </c>
    </row>
    <row r="50" spans="2:8" ht="15">
      <c r="B50"/>
      <c r="G50">
        <f t="shared" si="3"/>
        <v>0.04500000000000003</v>
      </c>
      <c r="H50">
        <f t="shared" si="0"/>
        <v>1.7002966252510316</v>
      </c>
    </row>
    <row r="51" spans="2:8" ht="15">
      <c r="B51"/>
      <c r="G51">
        <f t="shared" si="3"/>
        <v>0.046000000000000034</v>
      </c>
      <c r="H51">
        <f t="shared" si="0"/>
        <v>1.5325800025263083</v>
      </c>
    </row>
    <row r="52" spans="2:8" ht="15">
      <c r="B52"/>
      <c r="G52">
        <f t="shared" si="3"/>
        <v>0.047000000000000035</v>
      </c>
      <c r="H52">
        <f t="shared" si="0"/>
        <v>1.3818619536156413</v>
      </c>
    </row>
    <row r="53" spans="2:8" ht="15">
      <c r="B53"/>
      <c r="G53">
        <f t="shared" si="3"/>
        <v>0.048000000000000036</v>
      </c>
      <c r="H53">
        <f t="shared" si="0"/>
        <v>1.2463798515056725</v>
      </c>
    </row>
    <row r="54" spans="7:8" ht="15">
      <c r="G54">
        <f t="shared" si="3"/>
        <v>0.04900000000000004</v>
      </c>
      <c r="H54">
        <f t="shared" si="0"/>
        <v>1.124556527059731</v>
      </c>
    </row>
    <row r="55" spans="7:8" ht="15">
      <c r="G55">
        <f t="shared" si="3"/>
        <v>0.05000000000000004</v>
      </c>
      <c r="H55">
        <f t="shared" si="0"/>
        <v>1.014980776549657</v>
      </c>
    </row>
    <row r="56" spans="7:8" ht="15">
      <c r="G56">
        <f t="shared" si="3"/>
        <v>0.05100000000000004</v>
      </c>
      <c r="H56">
        <f t="shared" si="0"/>
        <v>0.9163898504200273</v>
      </c>
    </row>
    <row r="57" spans="7:8" ht="15">
      <c r="G57">
        <f t="shared" si="3"/>
        <v>0.05200000000000004</v>
      </c>
      <c r="H57">
        <f t="shared" si="0"/>
        <v>0.8276537439916789</v>
      </c>
    </row>
    <row r="58" spans="7:8" ht="15">
      <c r="G58">
        <f t="shared" si="3"/>
        <v>0.05300000000000004</v>
      </c>
      <c r="H58">
        <f t="shared" si="0"/>
        <v>0.7477611209286421</v>
      </c>
    </row>
    <row r="59" spans="7:8" ht="15">
      <c r="G59">
        <f t="shared" si="3"/>
        <v>0.05400000000000004</v>
      </c>
      <c r="H59">
        <f t="shared" si="0"/>
        <v>0.6758067116460539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Hull</cp:lastModifiedBy>
  <dcterms:created xsi:type="dcterms:W3CDTF">2011-10-07T16:36:04Z</dcterms:created>
  <dcterms:modified xsi:type="dcterms:W3CDTF">2022-10-12T19:36:14Z</dcterms:modified>
  <cp:category/>
  <cp:version/>
  <cp:contentType/>
  <cp:contentStatus/>
</cp:coreProperties>
</file>